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123f17789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 Junho" sheetId="1" r:id="R662d87db32264aad"/>
    <x:sheet xmlns:r="http://schemas.openxmlformats.org/officeDocument/2006/relationships" name="Despesas" sheetId="2" r:id="Rcebb921d51a24394"/>
    <x:sheet xmlns:r="http://schemas.openxmlformats.org/officeDocument/2006/relationships" name="Premissas" sheetId="3" r:id="R5b70f9a389304438"/>
    <x:sheet xmlns:r="http://schemas.openxmlformats.org/officeDocument/2006/relationships" name="Checks" sheetId="4" r:id="R290b14cb561547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R$ #,##0.00;[Red](R$ #,##0.00);-"/>
    <x:numFmt numFmtId="201" formatCode="#,##0;[Red](#,##0);-"/>
    <x:numFmt numFmtId="202" formatCode="0.0%;[Red](0.0%);-"/>
  </x:numFmts>
  <x:fonts count="12">
    <x:font>
      <x:sz val="11"/>
      <x:name val="Carlito"/>
    </x:font>
    <x:font>
      <x:b/>
      <x:sz val="16"/>
      <x:color rgb="FFFFFFFF"/>
      <x:name val="Carlito"/>
    </x:font>
    <x:font>
      <x:i/>
      <x:sz val="10"/>
      <x:color rgb="FF71819B"/>
      <x:name val="Carlito"/>
    </x:font>
    <x:font>
      <x:b/>
      <x:sz val="11"/>
      <x:color rgb="FF17345E"/>
      <x:name val="Carlito"/>
    </x:font>
    <x:font>
      <x:b/>
      <x:sz val="11"/>
      <x:color rgb="FF6E4B12"/>
      <x:name val="Carlito"/>
    </x:font>
    <x:font>
      <x:sz val="11"/>
      <x:color rgb="FF7F6B38"/>
      <x:name val="Carlito"/>
    </x:font>
    <x:font>
      <x:sz val="11"/>
      <x:color rgb="FF0000FF"/>
      <x:name val="Carlito"/>
    </x:font>
    <x:font>
      <x:b/>
      <x:sz val="11"/>
      <x:color rgb="FF000000"/>
      <x:name val="Carlito"/>
    </x:font>
    <x:font>
      <x:sz val="11"/>
      <x:color rgb="FF5E7493"/>
      <x:name val="Carlito"/>
    </x:font>
    <x:font>
      <x:b/>
      <x:sz val="11"/>
      <x:color rgb="FF5E7493"/>
      <x:name val="Carlito"/>
    </x:font>
    <x:font>
      <x:sz val="11"/>
      <x:color rgb="FFDCEAFF"/>
      <x:name val="Carlito"/>
    </x:font>
    <x:font>
      <x:sz val="10"/>
      <x:color rgb="FF6E4B12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71735"/>
      </x:patternFill>
    </x:fill>
    <x:fill>
      <x:patternFill patternType="solid">
        <x:fgColor rgb="FFDCECFF"/>
      </x:patternFill>
    </x:fill>
    <x:fill>
      <x:patternFill patternType="solid">
        <x:fgColor rgb="FFEDF4FC"/>
      </x:patternFill>
    </x:fill>
    <x:fill>
      <x:patternFill patternType="solid">
        <x:fgColor rgb="FFFFF4CC"/>
      </x:patternFill>
    </x:fill>
    <x:fill>
      <x:patternFill patternType="solid">
        <x:fgColor rgb="FFFFFAF0"/>
      </x:patternFill>
    </x:fill>
    <x:fill>
      <x:patternFill patternType="solid">
        <x:fgColor rgb="FFE7FAF3"/>
      </x:patternFill>
    </x:fill>
    <x:fill>
      <x:patternFill patternType="solid">
        <x:fgColor rgb="FFF8FBFF"/>
      </x:patternFill>
    </x:fill>
  </x:fills>
  <x:borders count="10">
    <x:border/>
    <x:border>
      <x:bottom style="thin">
        <x:color rgb="FFEDF2F7"/>
      </x:bottom>
    </x:border>
    <x:border>
      <x:top style="thin">
        <x:color rgb="FFEDF2F7"/>
      </x:top>
      <x:bottom style="thin">
        <x:color rgb="FFEDF2F7"/>
      </x:bottom>
    </x:border>
    <x:border>
      <x:top style="thin">
        <x:color rgb="FFEDF2F7"/>
      </x:top>
    </x:border>
    <x:border>
      <x:left style="thin">
        <x:color rgb="FFD3DFED"/>
      </x:left>
      <x:top style="thin">
        <x:color rgb="FFD3DFED"/>
      </x:top>
    </x:border>
    <x:border>
      <x:right style="thin">
        <x:color rgb="FFD3DFED"/>
      </x:right>
      <x:top style="thin">
        <x:color rgb="FFD3DFED"/>
      </x:top>
    </x:border>
    <x:border>
      <x:left style="thin">
        <x:color rgb="FFD3DFED"/>
      </x:left>
    </x:border>
    <x:border>
      <x:right style="thin">
        <x:color rgb="FFD3DFED"/>
      </x:right>
    </x:border>
    <x:border>
      <x:left style="thin">
        <x:color rgb="FFD3DFED"/>
      </x:left>
      <x:bottom style="thin">
        <x:color rgb="FFD3DFED"/>
      </x:bottom>
    </x:border>
    <x:border>
      <x:right style="thin">
        <x:color rgb="FFD3DFED"/>
      </x:right>
      <x:bottom style="thin">
        <x:color rgb="FFD3DFED"/>
      </x:bottom>
    </x:border>
  </x:borders>
  <x:cellStyleXfs count="1">
    <x:xf numFmtId="0" fontId="0" fillId="0" borderId="0"/>
  </x:cellStyleXfs>
  <x:cellXfs count="5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left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200" fontId="0" fillId="0" borderId="0" xfId="0" applyNumberFormat="1" applyFont="1" applyFill="1" applyBorder="1"/>
    <x:xf numFmtId="0" fontId="0" fillId="0" borderId="1" xfId="0" applyNumberFormat="1" applyFont="1" applyFill="1" applyBorder="1"/>
    <x:xf numFmtId="200" fontId="0" fillId="0" borderId="1" xfId="0" applyNumberFormat="1" applyFont="1" applyFill="1" applyBorder="1"/>
    <x:xf numFmtId="0" fontId="0" fillId="0" borderId="2" xfId="0" applyNumberFormat="1" applyFont="1" applyFill="1" applyBorder="1"/>
    <x:xf numFmtId="200" fontId="0" fillId="0" borderId="2" xfId="0" applyNumberFormat="1" applyFont="1" applyFill="1" applyBorder="1"/>
    <x:xf numFmtId="0" fontId="0" fillId="0" borderId="3" xfId="0" applyNumberFormat="1" applyFont="1" applyFill="1" applyBorder="1"/>
    <x:xf numFmtId="200" fontId="0" fillId="0" borderId="3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201" fontId="0" fillId="0" borderId="0" xfId="0" applyNumberFormat="1" applyFont="1" applyFill="1" applyBorder="1"/>
    <x:xf numFmtId="201" fontId="0" fillId="5" borderId="0" xfId="0" applyNumberFormat="1" applyFont="1" applyFill="1" applyBorder="1"/>
    <x:xf numFmtId="200" fontId="0" fillId="5" borderId="0" xfId="0" applyNumberFormat="1" applyFont="1" applyFill="1" applyBorder="1"/>
    <x:xf numFmtId="201" fontId="6" fillId="5" borderId="0" xfId="0" applyNumberFormat="1" applyFont="1" applyFill="1" applyBorder="1"/>
    <x:xf numFmtId="200" fontId="6" fillId="5" borderId="0" xfId="0" applyNumberFormat="1" applyFont="1" applyFill="1" applyBorder="1"/>
    <x:xf numFmtId="200" fontId="0" fillId="7" borderId="0" xfId="0" applyNumberFormat="1" applyFont="1" applyFill="1" applyBorder="1"/>
    <x:xf numFmtId="200" fontId="7" fillId="7" borderId="0" xfId="0" applyNumberFormat="1" applyFont="1" applyFill="1" applyBorder="1"/>
    <x:xf numFmtId="202" fontId="0" fillId="0" borderId="0" xfId="0" applyNumberFormat="1" applyFont="1" applyFill="1" applyBorder="1"/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0" fillId="8" borderId="4" xfId="0" applyNumberFormat="1" applyFont="1" applyFill="1" applyBorder="1"/>
    <x:xf numFmtId="0" fontId="0" fillId="8" borderId="5" xfId="0" applyNumberFormat="1" applyFont="1" applyFill="1" applyBorder="1"/>
    <x:xf numFmtId="0" fontId="0" fillId="8" borderId="6" xfId="0" applyNumberFormat="1" applyFont="1" applyFill="1" applyBorder="1"/>
    <x:xf numFmtId="0" fontId="0" fillId="8" borderId="7" xfId="0" applyNumberFormat="1" applyFont="1" applyFill="1" applyBorder="1"/>
    <x:xf numFmtId="0" fontId="0" fillId="8" borderId="8" xfId="0" applyNumberFormat="1" applyFont="1" applyFill="1" applyBorder="1"/>
    <x:xf numFmtId="0" fontId="0" fillId="8" borderId="9" xfId="0" applyNumberFormat="1" applyFont="1" applyFill="1" applyBorder="1"/>
    <x:xf numFmtId="0" fontId="9" fillId="8" borderId="4" xfId="0" applyNumberFormat="1" applyFont="1" applyFill="1" applyBorder="1"/>
    <x:xf numFmtId="0" fontId="9" fillId="8" borderId="6" xfId="0" applyNumberFormat="1" applyFont="1" applyFill="1" applyBorder="1"/>
    <x:xf numFmtId="0" fontId="9" fillId="8" borderId="8" xfId="0" applyNumberFormat="1" applyFont="1" applyFill="1" applyBorder="1"/>
    <x:xf numFmtId="200" fontId="0" fillId="8" borderId="5" xfId="0" applyNumberFormat="1" applyFont="1" applyFill="1" applyBorder="1"/>
    <x:xf numFmtId="200" fontId="0" fillId="8" borderId="7" xfId="0" applyNumberFormat="1" applyFont="1" applyFill="1" applyBorder="1"/>
    <x:xf numFmtId="202" fontId="0" fillId="8" borderId="9" xfId="0" applyNumberFormat="1" applyFont="1" applyFill="1" applyBorder="1"/>
    <x:xf numFmtId="202" fontId="0" fillId="8" borderId="5" xfId="0" applyNumberFormat="1" applyFont="1" applyFill="1" applyBorder="1"/>
    <x:xf numFmtId="200" fontId="0" fillId="8" borderId="9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20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200" fontId="0" fillId="0" borderId="3" xfId="0" applyNumberFormat="1" applyFont="1" applyFill="1" applyBorder="1" applyAlignment="1">
      <x:alignment wrapText="1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wrapText="1"/>
    </x:xf>
    <x:xf numFmtId="0" fontId="11" fillId="5" borderId="0" xfId="0" applyNumberFormat="1" applyFont="1" applyFill="1" applyBorder="1"/>
    <x:xf numFmtId="0" fontId="11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168969"/>
      </x:font>
      <x:fill>
        <x:patternFill patternType="solid">
          <x:bgColor rgb="FFE7FAF3"/>
        </x:patternFill>
      </x:fill>
    </x:dxf>
    <x:dxf>
      <x:font>
        <x:b/>
        <x:color rgb="FFA96826"/>
      </x:font>
      <x:fill>
        <x:patternFill patternType="solid">
          <x:bgColor rgb="FFFFF4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96ad74e2340c1" /><Relationship Type="http://schemas.openxmlformats.org/officeDocument/2006/relationships/theme" Target="/xl/theme/theme1.xml" Id="R37a5dc5908814c5c" /><Relationship Type="http://schemas.openxmlformats.org/officeDocument/2006/relationships/sharedStrings" Target="/xl/sharedStrings.xml" Id="Re39f7169a23f4ed8" /><Relationship Type="http://schemas.openxmlformats.org/officeDocument/2006/relationships/worksheet" Target="/xl/worksheets/sheet1.xml" Id="R662d87db32264aad" /><Relationship Type="http://schemas.openxmlformats.org/officeDocument/2006/relationships/worksheet" Target="/xl/worksheets/sheet2.xml" Id="Rcebb921d51a24394" /><Relationship Type="http://schemas.openxmlformats.org/officeDocument/2006/relationships/worksheet" Target="/xl/worksheets/sheet3.xml" Id="R5b70f9a389304438" /><Relationship Type="http://schemas.openxmlformats.org/officeDocument/2006/relationships/worksheet" Target="/xl/worksheets/sheet4.xml" Id="R290b14cb5615474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beba11088a343c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Junho · faturamento, meta, despesas e lucro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Series 1</c:v>
          </c:tx>
          <c:cat>
            <c:strRef>
              <c:f>'Resumo Junho'!$A$13:$A$16</c:f>
              <c:strCache>
                <c:ptCount val="0"/>
              </c:strCache>
            </c:strRef>
          </c:cat>
          <c:val>
            <c:numRef>
              <c:f>'Resumo Junho'!$B$13:$B$16</c:f>
              <c:numCache>
                <c:formatCode>R$ #,##0.00;[Red](R$ #,##0.00);-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R$ 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4</xdr:row>
      <xdr:rowOff>0</xdr:rowOff>
    </xdr:from>
    <xdr:to>
      <xdr:col>12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beba11088a343c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05c9cd6c547416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8" hidden="0" customWidth="1"/>
    <x:col min="3" max="3" width="16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2" customHeight="1">
      <x:c r="A1" s="4" t="str">
        <x:v>CONEXO · RESULTADO DO MÊS · AGOSTO</x:v>
      </x:c>
      <x:c r="B1" s="4" t="str">
        <x:v>CONEXO · RESULTADO DO MÊS · AGOSTO</x:v>
      </x:c>
      <x:c r="C1" s="4" t="str">
        <x:v>CONEXO · RESULTADO DO MÊS · AGOSTO</x:v>
      </x:c>
      <x:c r="D1" s="4" t="str">
        <x:v>CONEXO · RESULTADO DO MÊS · AGOSTO</x:v>
      </x:c>
      <x:c r="E1" s="4" t="str">
        <x:v>CONEXO · RESULTADO DO MÊS · AGOSTO</x:v>
      </x:c>
      <x:c r="F1" s="4" t="str">
        <x:v>CONEXO · RESULTADO DO MÊS · AGOSTO</x:v>
      </x:c>
      <x:c r="G1" s="4" t="str">
        <x:v>CONEXO · RESULTADO DO MÊS · AGOSTO</x:v>
      </x:c>
      <x:c r="H1" s="4" t="str">
        <x:v>CONEXO · RESULTADO DO MÊS · AGOSTO</x:v>
      </x:c>
    </x:row>
    <x:row r="2">
      <x:c r="A2" s="5" t="str">
        <x:v>Rascunho para apresentação a investidores · baseado nos números informados · competência agosto</x:v>
      </x:c>
      <x:c r="B2" s="5"/>
      <x:c r="C2" s="5"/>
      <x:c r="D2" s="5"/>
      <x:c r="E2" s="5"/>
      <x:c r="F2" s="5"/>
      <x:c r="G2" s="5"/>
      <x:c r="H2" s="5"/>
    </x:row>
    <x:row r="4" ht="23" customHeight="1">
      <x:c r="A4" s="8" t="str">
        <x:v>VISÃO EXECUTIVA</x:v>
      </x:c>
      <x:c r="B4" s="8" t="str">
        <x:v>VISÃO EXECUTIVA</x:v>
      </x:c>
      <x:c r="C4" s="8" t="str">
        <x:v>VISÃO EXECUTIVA</x:v>
      </x:c>
      <x:c r="D4" s="8" t="str">
        <x:v>VISÃO EXECUTIVA</x:v>
      </x:c>
      <x:c r="E4" s="8" t="str">
        <x:v>VISÃO EXECUTIVA</x:v>
      </x:c>
      <x:c r="F4" s="8" t="str">
        <x:v>VISÃO EXECUTIVA</x:v>
      </x:c>
      <x:c r="G4" s="8" t="str">
        <x:v>VISÃO EXECUTIVA</x:v>
      </x:c>
      <x:c r="H4" s="8" t="str">
        <x:v>VISÃO EXECUTIVA</x:v>
      </x:c>
    </x:row>
    <x:row r="5">
      <x:c r="A5" s="38" t="str">
        <x:v>Faturamento</x:v>
      </x:c>
      <x:c r="B5" s="41" t="n">
        <x:f>'Despesas'!B23</x:f>
        <x:v>24587</x:v>
      </x:c>
      <x:c r="D5" s="38" t="str">
        <x:v>Meta atingida</x:v>
      </x:c>
      <x:c r="E5" s="44" t="n">
        <x:f>B5/B6</x:f>
        <x:v>0.98348</x:v>
      </x:c>
    </x:row>
    <x:row r="6">
      <x:c r="A6" s="39" t="str">
        <x:v>Meta</x:v>
      </x:c>
      <x:c r="B6" s="42" t="n">
        <x:f>'Despesas'!B22</x:f>
        <x:v>25000</x:v>
      </x:c>
      <x:c r="D6" s="39" t="str">
        <x:v>Gap para meta</x:v>
      </x:c>
      <x:c r="E6" s="42" t="n">
        <x:f>B5-B6</x:f>
        <x:v>-413</x:v>
      </x:c>
    </x:row>
    <x:row r="7">
      <x:c r="A7" s="39" t="str">
        <x:v>Lucro líquido corrigido</x:v>
      </x:c>
      <x:c r="B7" s="42" t="n">
        <x:f>'Despesas'!B23-'Despesas'!B17</x:f>
        <x:v>14021.9</x:v>
      </x:c>
      <x:c r="D7" s="39" t="str">
        <x:v>Total de despesas</x:v>
      </x:c>
      <x:c r="E7" s="42" t="n">
        <x:f>'Despesas'!B17</x:f>
        <x:v>10565.1</x:v>
      </x:c>
    </x:row>
    <x:row r="8">
      <x:c r="A8" s="40" t="str">
        <x:v>Margem líquida</x:v>
      </x:c>
      <x:c r="B8" s="43" t="n">
        <x:f>B7/B5</x:f>
        <x:v>0.5702973115874242</x:v>
      </x:c>
      <x:c r="D8" s="40" t="str">
        <x:v>Caixa atual</x:v>
      </x:c>
      <x:c r="E8" s="45" t="n">
        <x:f>'Despesas'!B27</x:f>
        <x:v>4640.5</x:v>
      </x:c>
    </x:row>
    <x:row r="11" ht="23" customHeight="1">
      <x:c r="A11" s="8" t="str">
        <x:v>INDICADORES E LEITURA</x:v>
      </x:c>
      <x:c r="B11" s="8" t="str">
        <x:v>INDICADORES E LEITURA</x:v>
      </x:c>
      <x:c r="C11" s="8" t="str">
        <x:v>INDICADORES E LEITURA</x:v>
      </x:c>
      <x:c r="D11" s="8" t="str">
        <x:v>INDICADORES E LEITURA</x:v>
      </x:c>
      <x:c r="E11" s="8" t="str">
        <x:v>INDICADORES E LEITURA</x:v>
      </x:c>
      <x:c r="F11" s="8" t="str">
        <x:v>INDICADORES E LEITURA</x:v>
      </x:c>
      <x:c r="G11" s="8" t="str">
        <x:v>INDICADORES E LEITURA</x:v>
      </x:c>
      <x:c r="H11" s="8" t="str">
        <x:v>INDICADORES E LEITURA</x:v>
      </x:c>
    </x:row>
    <x:row r="12">
      <x:c r="A12" s="47" t="str">
        <x:v>Indicador</x:v>
      </x:c>
      <x:c r="B12" s="47" t="str">
        <x:v>Resultado</x:v>
      </x:c>
      <x:c r="C12" s="47" t="str">
        <x:v>Status</x:v>
      </x:c>
      <x:c r="D12" s="47" t="str">
        <x:v>Leitura</x:v>
      </x:c>
      <x:c r="E12"/>
      <x:c r="F12"/>
      <x:c r="G12"/>
      <x:c r="H12"/>
    </x:row>
    <x:row r="13">
      <x:c r="A13" s="48" t="str">
        <x:v>Faturamento realizado</x:v>
      </x:c>
      <x:c r="B13" s="49" t="n">
        <x:f>'Despesas'!B23</x:f>
        <x:v>24587</x:v>
      </x:c>
      <x:c r="C13" s="48" t="str">
        <x:v>Realizado</x:v>
      </x:c>
      <x:c r="D13" s="48" t="str">
        <x:v>R$ 24.587,00 faturados no mês</x:v>
      </x:c>
      <x:c r="E13"/>
      <x:c r="F13"/>
      <x:c r="G13"/>
      <x:c r="H13"/>
    </x:row>
    <x:row r="14">
      <x:c r="A14" s="48" t="str">
        <x:v>Meta comercial</x:v>
      </x:c>
      <x:c r="B14" s="49" t="n">
        <x:f>'Despesas'!B22</x:f>
        <x:v>25000</x:v>
      </x:c>
      <x:c r="C14" s="48" t="str">
        <x:v>Não batida</x:v>
      </x:c>
      <x:c r="D14" s="48" t="str">
        <x:v>Faltaram R$ 413,00 para a meta de R$ 25.000,00</x:v>
      </x:c>
      <x:c r="E14"/>
      <x:c r="F14"/>
      <x:c r="G14"/>
      <x:c r="H14"/>
    </x:row>
    <x:row r="15">
      <x:c r="A15" s="48" t="str">
        <x:v>Despesas listadas</x:v>
      </x:c>
      <x:c r="B15" s="49" t="n">
        <x:f>'Despesas'!B17</x:f>
        <x:v>10565.1</x:v>
      </x:c>
      <x:c r="C15" s="48" t="str">
        <x:v>Corrigido</x:v>
      </x:c>
      <x:c r="D15" s="48" t="str">
        <x:v>A soma das linhas é R$ 10.565,10</x:v>
      </x:c>
      <x:c r="E15"/>
      <x:c r="F15"/>
      <x:c r="G15"/>
      <x:c r="H15"/>
    </x:row>
    <x:row r="16">
      <x:c r="A16" s="48" t="str">
        <x:v>Lucro líquido</x:v>
      </x:c>
      <x:c r="B16" s="49" t="n">
        <x:f>B13-B15</x:f>
        <x:v>14021.9</x:v>
      </x:c>
      <x:c r="C16" s="48" t="str">
        <x:v>Corrigido</x:v>
      </x:c>
      <x:c r="D16" s="48" t="str">
        <x:v>Receita menos todas as despesas listadas</x:v>
      </x:c>
      <x:c r="E16"/>
      <x:c r="F16"/>
      <x:c r="G16"/>
      <x:c r="H16"/>
    </x:row>
    <x:row r="17">
      <x:c r="A17" s="50" t="str">
        <x:v>Caixa fluxo</x:v>
      </x:c>
      <x:c r="B17" s="51" t="n">
        <x:f>'Despesas'!B11</x:f>
        <x:v>1949.1</x:v>
      </x:c>
      <x:c r="C17" s="50" t="str">
        <x:v>Conciliado</x:v>
      </x:c>
      <x:c r="D17" s="50" t="str">
        <x:v>A variação de caixa bate com a reserva de R$ 1.949,10</x:v>
      </x:c>
      <x:c r="E17"/>
      <x:c r="F17"/>
      <x:c r="G17"/>
      <x:c r="H17"/>
    </x:row>
    <x:row r="20" ht="23" customHeight="1">
      <x:c r="A20" s="8" t="str">
        <x:v>MENSAGEM PARA INVESTIDORES</x:v>
      </x:c>
      <x:c r="B20" s="8" t="str">
        <x:v>MENSAGEM PARA INVESTIDORES</x:v>
      </x:c>
      <x:c r="C20" s="8" t="str">
        <x:v>MENSAGEM PARA INVESTIDORES</x:v>
      </x:c>
      <x:c r="D20" s="8" t="str">
        <x:v>MENSAGEM PARA INVESTIDORES</x:v>
      </x:c>
      <x:c r="E20" s="8" t="str">
        <x:v>MENSAGEM PARA INVESTIDORES</x:v>
      </x:c>
      <x:c r="F20" s="8" t="str">
        <x:v>MENSAGEM PARA INVESTIDORES</x:v>
      </x:c>
      <x:c r="G20" s="8" t="str">
        <x:v>MENSAGEM PARA INVESTIDORES</x:v>
      </x:c>
      <x:c r="H20" s="8" t="str">
        <x:v>MENSAGEM PARA INVESTIDORES</x:v>
      </x:c>
    </x:row>
    <x:row r="21" ht="42" customHeight="1">
      <x:c r="A21" s="53" t="str">
        <x:v>Agosto mostra uma operação já faturando R$ 24,6 mil, com margem líquida corrigida de 57,0% e caixa atual de R$ 4.640,50. A prioridade para setembro é transformar a estrutura comercial em crescimento previsível, com controle de clientes, vendas e custos por cliente.</x:v>
      </x:c>
      <x:c r="B21" s="53"/>
      <x:c r="C21" s="53"/>
      <x:c r="D21" s="53"/>
      <x:c r="E21" s="53"/>
      <x:c r="F21" s="53"/>
      <x:c r="G21" s="53"/>
      <x:c r="H21" s="53"/>
    </x:row>
    <x:row r="22" ht="42" customHeight="1">
      <x:c r="A22" s="55" t="str">
        <x:v>Ponto de atenção: a meta de R$ 25 mil ficou R$ 413 abaixo do realizado. O custo unitário informado é R$ 298 por cliente após incluir o servidor de R$ 79, mas a quantidade de clientes ainda precisa ser preenchida.</x:v>
      </x:c>
      <x:c r="B22" s="55"/>
      <x:c r="C22" s="55"/>
      <x:c r="D22" s="55"/>
      <x:c r="E22" s="55"/>
      <x:c r="F22" s="55"/>
      <x:c r="G22" s="55"/>
      <x:c r="H22" s="55"/>
    </x:row>
    <x:row r="23" ht="42" customHeight="1">
      <x:c r="A23" s="55" t="str">
        <x:v>Nota fiscal e tributária: avaliar a migração para o Simples Nacional e a criação de um novo CNPJ para a outra empresa com contador especializado antes de executar qualquer alteração.</x:v>
      </x:c>
      <x:c r="B23" s="55"/>
      <x:c r="C23" s="55"/>
      <x:c r="D23" s="55"/>
      <x:c r="E23" s="55"/>
      <x:c r="F23" s="55"/>
      <x:c r="G23" s="55"/>
      <x:c r="H23" s="55"/>
    </x:row>
  </x:sheetData>
  <x:mergeCells>
    <x:mergeCell ref="A1:H1"/>
    <x:mergeCell ref="A2:H2"/>
    <x:mergeCell ref="A4:H4"/>
    <x:mergeCell ref="A11:H11"/>
    <x:mergeCell ref="A20:H20"/>
    <x:mergeCell ref="A21:H21"/>
    <x:mergeCell ref="A22:H22"/>
    <x:mergeCell ref="A23:H23"/>
  </x:mergeCells>
  <x:pageMargins left="0.7" right="0.7" top="0.75" bottom="0.75" header="0.3" footer="0.3"/>
  <x:drawing xmlns:r="http://schemas.openxmlformats.org/officeDocument/2006/relationships" r:id="R205c9cd6c5474168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38" hidden="0" customWidth="1"/>
  </x:cols>
  <x:sheetData>
    <x:row r="1" ht="32" customHeight="1">
      <x:c r="A1" s="4" t="str">
        <x:v>CONEXO · RESULTADO FINANCEIRO · AGOSTO</x:v>
      </x:c>
      <x:c r="B1" s="4" t="str">
        <x:v>CONEXO · RESULTADO FINANCEIRO · AGOSTO</x:v>
      </x:c>
      <x:c r="C1" s="4" t="str">
        <x:v>CONEXO · RESULTADO FINANCEIRO · AGOSTO</x:v>
      </x:c>
      <x:c r="D1" s="4" t="str">
        <x:v>CONEXO · RESULTADO FINANCEIRO · AGOSTO</x:v>
      </x:c>
    </x:row>
    <x:row r="2">
      <x:c r="A2" s="5" t="str">
        <x:v>Base informada pelo usuário · competência agosto · valores em reais</x:v>
      </x:c>
      <x:c r="B2" s="5"/>
      <x:c r="C2" s="5"/>
      <x:c r="D2" s="5"/>
    </x:row>
    <x:row r="4" ht="23" customHeight="1">
      <x:c r="A4" s="8" t="str">
        <x:v>DESPESAS INFORMADAS</x:v>
      </x:c>
      <x:c r="B4" s="8" t="str">
        <x:v>DESPESAS INFORMADAS</x:v>
      </x:c>
      <x:c r="C4" s="8" t="str">
        <x:v>DESPESAS INFORMADAS</x:v>
      </x:c>
      <x:c r="D4" s="8" t="str">
        <x:v>DESPESAS INFORMADAS</x:v>
      </x:c>
    </x:row>
    <x:row r="5">
      <x:c r="A5" s="10" t="str">
        <x:v>Despesa</x:v>
      </x:c>
      <x:c r="B5" s="10" t="str">
        <x:v>Valor informado</x:v>
      </x:c>
      <x:c r="C5" s="10" t="str">
        <x:v>Classificação</x:v>
      </x:c>
      <x:c r="D5" s="10" t="str">
        <x:v>Observação</x:v>
      </x:c>
    </x:row>
    <x:row r="6">
      <x:c r="A6" s="12" t="str">
        <x:v>Programador</x:v>
      </x:c>
      <x:c r="B6" s="13" t="n">
        <x:v>3000</x:v>
      </x:c>
      <x:c r="C6" s="12" t="str">
        <x:v>Operacional</x:v>
      </x:c>
      <x:c r="D6" s="12" t="str">
        <x:v>Custo fixo</x:v>
      </x:c>
    </x:row>
    <x:row r="7">
      <x:c r="A7" s="14" t="str">
        <x:v>Suporte CRM - Ana Julia</x:v>
      </x:c>
      <x:c r="B7" s="15" t="n">
        <x:v>1621</x:v>
      </x:c>
      <x:c r="C7" s="14" t="str">
        <x:v>Operacional</x:v>
      </x:c>
      <x:c r="D7" s="14" t="str">
        <x:v>Plantão 17h às 00h</x:v>
      </x:c>
    </x:row>
    <x:row r="8">
      <x:c r="A8" s="14" t="str">
        <x:v>Auxiliar de vendas Arthur</x:v>
      </x:c>
      <x:c r="B8" s="15" t="n">
        <x:v>1000</x:v>
      </x:c>
      <x:c r="C8" s="14" t="str">
        <x:v>Comercial</x:v>
      </x:c>
      <x:c r="D8" s="14" t="str">
        <x:v>Custo fixo</x:v>
      </x:c>
    </x:row>
    <x:row r="9">
      <x:c r="A9" s="14" t="str">
        <x:v>Hospedagem Site</x:v>
      </x:c>
      <x:c r="B9" s="15" t="n">
        <x:v>55</x:v>
      </x:c>
      <x:c r="C9" s="14" t="str">
        <x:v>Operacional</x:v>
      </x:c>
      <x:c r="D9" s="14" t="str">
        <x:v>Custo fixo</x:v>
      </x:c>
    </x:row>
    <x:row r="10">
      <x:c r="A10" s="14" t="str">
        <x:v>Imposto</x:v>
      </x:c>
      <x:c r="B10" s="15" t="n">
        <x:v>2340</x:v>
      </x:c>
      <x:c r="C10" s="14" t="str">
        <x:v>Tributário</x:v>
      </x:c>
      <x:c r="D10" s="14" t="str">
        <x:v>Custo informado</x:v>
      </x:c>
    </x:row>
    <x:row r="11">
      <x:c r="A11" s="14" t="str">
        <x:v>10% de Caixa Fluxo Conexo</x:v>
      </x:c>
      <x:c r="B11" s="15" t="n">
        <x:v>1949.1</x:v>
      </x:c>
      <x:c r="C11" s="14" t="str">
        <x:v>Reserva/Caixa</x:v>
      </x:c>
      <x:c r="D11" s="14" t="str">
        <x:v>Separado para conciliação de caixa</x:v>
      </x:c>
    </x:row>
    <x:row r="12">
      <x:c r="A12" s="14" t="str">
        <x:v>Taxas de cobrança e pagamento - Guru</x:v>
      </x:c>
      <x:c r="B12" s="15" t="n">
        <x:v>250</x:v>
      </x:c>
      <x:c r="C12" s="14" t="str">
        <x:v>Financeiro</x:v>
      </x:c>
      <x:c r="D12" s="14" t="str">
        <x:v>Incluído no total corrigido</x:v>
      </x:c>
    </x:row>
    <x:row r="13">
      <x:c r="A13" s="16" t="str">
        <x:v>Contador</x:v>
      </x:c>
      <x:c r="B13" s="17" t="n">
        <x:v>350</x:v>
      </x:c>
      <x:c r="C13" s="16" t="str">
        <x:v>Administrativo</x:v>
      </x:c>
      <x:c r="D13" s="16" t="str">
        <x:v>Incluído no total corrigido</x:v>
      </x:c>
    </x:row>
    <x:row r="15">
      <x:c r="A15" s="7" t="str">
        <x:v>Resumo dos totais</x:v>
      </x:c>
      <x:c r="B15" s="7"/>
      <x:c r="C15" s="7"/>
      <x:c r="D15" s="7"/>
    </x:row>
    <x:row r="16">
      <x:c r="A16" t="str">
        <x:v>Total informado pelo usuário</x:v>
      </x:c>
      <x:c r="B16" s="11" t="n">
        <x:v>9965.1</x:v>
      </x:c>
      <x:c r="C16" t="str">
        <x:v>Conferência</x:v>
      </x:c>
      <x:c r="D16" t="str">
        <x:v>Não inclui gateway + contador</x:v>
      </x:c>
    </x:row>
    <x:row r="17">
      <x:c r="A17" t="str">
        <x:v>Total das linhas listadas</x:v>
      </x:c>
      <x:c r="B17" s="11" t="n">
        <x:f>SUM(B6:B13)</x:f>
        <x:v>10565.1</x:v>
      </x:c>
      <x:c r="C17" t="str">
        <x:v>Calculado</x:v>
      </x:c>
      <x:c r="D17" t="str">
        <x:v>Soma de todas as linhas acima</x:v>
      </x:c>
    </x:row>
    <x:row r="18">
      <x:c r="A18" t="str">
        <x:v>Diferença a explicar</x:v>
      </x:c>
      <x:c r="B18" s="11" t="n">
        <x:f>B17-B16</x:f>
        <x:v>600</x:v>
      </x:c>
      <x:c r="C18" t="str">
        <x:v>Check</x:v>
      </x:c>
      <x:c r="D18" t="str">
        <x:v>Valor listado menos total informado</x:v>
      </x:c>
    </x:row>
    <x:row r="19">
      <x:c r="A19" t="str">
        <x:v>Total operacional sem reserva</x:v>
      </x:c>
      <x:c r="B19" s="11" t="n">
        <x:f>B17-B11</x:f>
        <x:v>8616</x:v>
      </x:c>
      <x:c r="C19" t="str">
        <x:v>Calculado</x:v>
      </x:c>
      <x:c r="D19" t="str">
        <x:v>Exclui Caixa Fluxo da despesa operacional</x:v>
      </x:c>
    </x:row>
    <x:row r="21">
      <x:c r="A21" s="7" t="str">
        <x:v>Faturamento e caixa</x:v>
      </x:c>
      <x:c r="B21" s="7"/>
      <x:c r="C21" s="7"/>
      <x:c r="D21" s="7"/>
    </x:row>
    <x:row r="22">
      <x:c r="A22" t="str">
        <x:v>Faturamento previsto / meta</x:v>
      </x:c>
      <x:c r="B22" s="11" t="n">
        <x:v>25000</x:v>
      </x:c>
      <x:c r="C22" t="str">
        <x:v>Meta</x:v>
      </x:c>
      <x:c r="D22" t="str">
        <x:v>Meta não batida</x:v>
      </x:c>
    </x:row>
    <x:row r="23">
      <x:c r="A23" t="str">
        <x:v>Faturado</x:v>
      </x:c>
      <x:c r="B23" s="11" t="n">
        <x:v>24587</x:v>
      </x:c>
      <x:c r="C23" t="str">
        <x:v>Realizado</x:v>
      </x:c>
      <x:c r="D23" t="str">
        <x:v>Junho</x:v>
      </x:c>
    </x:row>
    <x:row r="25">
      <x:c r="A25" s="7" t="str">
        <x:v>Caixa</x:v>
      </x:c>
      <x:c r="B25" s="7"/>
      <x:c r="C25" s="7"/>
      <x:c r="D25" s="7"/>
    </x:row>
    <x:row r="26">
      <x:c r="A26" t="str">
        <x:v>Caixa anterior</x:v>
      </x:c>
      <x:c r="B26" s="11" t="n">
        <x:v>2691.4</x:v>
      </x:c>
      <x:c r="C26" t="str">
        <x:v>Informado</x:v>
      </x:c>
      <x:c r="D26" t="str">
        <x:v>Saldo inicial</x:v>
      </x:c>
    </x:row>
    <x:row r="27">
      <x:c r="A27" t="str">
        <x:v>Caixa atual</x:v>
      </x:c>
      <x:c r="B27" s="11" t="n">
        <x:v>4640.5</x:v>
      </x:c>
      <x:c r="C27" t="str">
        <x:v>Informado</x:v>
      </x:c>
      <x:c r="D27" t="str">
        <x:v>Saldo final informado</x:v>
      </x:c>
    </x:row>
    <x:row r="28">
      <x:c r="A28" t="str">
        <x:v>Variação de caixa</x:v>
      </x:c>
      <x:c r="B28" s="11" t="n">
        <x:f>B27-B26</x:f>
        <x:v>1949.1</x:v>
      </x:c>
      <x:c r="C28" t="str">
        <x:v>Calculado</x:v>
      </x:c>
      <x:c r="D28" t="str">
        <x:v>Caixa atual menos caixa anterior</x:v>
      </x:c>
    </x:row>
    <x:row r="30">
      <x:c r="A30" s="19" t="str">
        <x:v>Nota de conciliação</x:v>
      </x:c>
      <x:c r="B30" s="19"/>
      <x:c r="C30" s="19"/>
      <x:c r="D30" s="19"/>
    </x:row>
    <x:row r="31">
      <x:c r="A31" s="21" t="str">
        <x:v>A variação de caixa informada (R$ 1.949,10) bate exatamente com a transferência para Caixa Fluxo. Por isso, o relatório separa resultado operacional, reserva e saldo de caixa.</x:v>
      </x:c>
      <x:c r="B31" s="21"/>
      <x:c r="C31" s="21"/>
      <x:c r="D31" s="21"/>
    </x:row>
  </x:sheetData>
  <x:mergeCells>
    <x:mergeCell ref="A1:D1"/>
    <x:mergeCell ref="A2:D2"/>
    <x:mergeCell ref="A4:D4"/>
    <x:mergeCell ref="A15:D15"/>
    <x:mergeCell ref="A21:D21"/>
    <x:mergeCell ref="A25:D25"/>
    <x:mergeCell ref="A30:D30"/>
    <x:mergeCell ref="A31:D3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20" hidden="0" customWidth="1"/>
    <x:col min="3" max="3" width="18" hidden="0" customWidth="1"/>
    <x:col min="4" max="4" width="42" hidden="0" customWidth="1"/>
  </x:cols>
  <x:sheetData>
    <x:row r="1" ht="32" customHeight="1">
      <x:c r="A1" s="4" t="str">
        <x:v>CONEXO · PREMISSAS E CUSTO POR CLIENTE</x:v>
      </x:c>
      <x:c r="B1" s="4" t="str">
        <x:v>CONEXO · PREMISSAS E CUSTO POR CLIENTE</x:v>
      </x:c>
      <x:c r="C1" s="4" t="str">
        <x:v>CONEXO · PREMISSAS E CUSTO POR CLIENTE</x:v>
      </x:c>
      <x:c r="D1" s="4" t="str">
        <x:v>CONEXO · PREMISSAS E CUSTO POR CLIENTE</x:v>
      </x:c>
    </x:row>
    <x:row r="2">
      <x:c r="A2" s="5" t="str">
        <x:v>Campos azuis/amarelos são editáveis. A quantidade de clientes não foi informada e deve ser preenchida.</x:v>
      </x:c>
      <x:c r="B2" s="5"/>
      <x:c r="C2" s="5"/>
      <x:c r="D2" s="5"/>
    </x:row>
    <x:row r="4" ht="23" customHeight="1">
      <x:c r="A4" s="8" t="str">
        <x:v>CUSTO UNITÁRIO</x:v>
      </x:c>
      <x:c r="B4" s="8" t="str">
        <x:v>CUSTO UNITÁRIO</x:v>
      </x:c>
      <x:c r="C4" s="8" t="str">
        <x:v>CUSTO UNITÁRIO</x:v>
      </x:c>
      <x:c r="D4" s="8" t="str">
        <x:v>CUSTO UNITÁRIO</x:v>
      </x:c>
    </x:row>
    <x:row r="5">
      <x:c r="A5" s="10" t="str">
        <x:v>Premissa</x:v>
      </x:c>
      <x:c r="B5" s="10" t="str">
        <x:v>Valor</x:v>
      </x:c>
      <x:c r="C5" s="10" t="str">
        <x:v>Unidade</x:v>
      </x:c>
      <x:c r="D5" s="10" t="str">
        <x:v>Nota</x:v>
      </x:c>
    </x:row>
    <x:row r="6">
      <x:c r="A6" t="str">
        <x:v>Quantidade de clientes no mês</x:v>
      </x:c>
      <x:c r="B6" s="25" t="n">
        <x:v>0</x:v>
      </x:c>
      <x:c r="C6" t="str">
        <x:v>clientes</x:v>
      </x:c>
      <x:c r="D6" t="str">
        <x:v>Preencher para calcular ponta por cliente</x:v>
      </x:c>
    </x:row>
    <x:row r="7">
      <x:c r="A7" t="str">
        <x:v>Custo médio informado por cliente</x:v>
      </x:c>
      <x:c r="B7" s="26" t="n">
        <x:v>219</x:v>
      </x:c>
      <x:c r="C7" t="str">
        <x:v>R$/cliente</x:v>
      </x:c>
      <x:c r="D7" t="str">
        <x:v>Valor informado pelo usuário</x:v>
      </x:c>
    </x:row>
    <x:row r="8">
      <x:c r="A8" t="str">
        <x:v>Servidor adicional por cliente</x:v>
      </x:c>
      <x:c r="B8" s="26" t="n">
        <x:v>79</x:v>
      </x:c>
      <x:c r="C8" t="str">
        <x:v>R$/cliente</x:v>
      </x:c>
      <x:c r="D8" t="str">
        <x:v>Adicionar ao custo unitário</x:v>
      </x:c>
    </x:row>
    <x:row r="9">
      <x:c r="A9" t="str">
        <x:v>Custo unitário total com servidor</x:v>
      </x:c>
      <x:c r="B9" s="28" t="n">
        <x:f>B7+B8</x:f>
        <x:v>298</x:v>
      </x:c>
      <x:c r="C9" t="str">
        <x:v>R$/cliente</x:v>
      </x:c>
      <x:c r="D9" t="str">
        <x:v>Custo médio + servidor</x:v>
      </x:c>
    </x:row>
    <x:row r="11" ht="23" customHeight="1">
      <x:c r="A11" s="8" t="str">
        <x:v>FATURAMENTO NA PONTA</x:v>
      </x:c>
      <x:c r="B11" s="8" t="str">
        <x:v>FATURAMENTO NA PONTA</x:v>
      </x:c>
      <x:c r="C11" s="8" t="str">
        <x:v>FATURAMENTO NA PONTA</x:v>
      </x:c>
      <x:c r="D11" s="8" t="str">
        <x:v>FATURAMENTO NA PONTA</x:v>
      </x:c>
    </x:row>
    <x:row r="12">
      <x:c r="A12" t="str">
        <x:v>Indicador</x:v>
      </x:c>
      <x:c r="B12" t="str">
        <x:v>Resultado</x:v>
      </x:c>
      <x:c r="C12" t="str">
        <x:v>Unidade</x:v>
      </x:c>
      <x:c r="D12" t="str">
        <x:v>Fórmula/nota</x:v>
      </x:c>
    </x:row>
    <x:row r="13">
      <x:c r="A13" t="str">
        <x:v>Faturado no mês</x:v>
      </x:c>
      <x:c r="B13" s="11" t="n">
        <x:f>'Despesas'!B23</x:f>
        <x:v>24587</x:v>
      </x:c>
      <x:c r="C13" t="str">
        <x:v>R$</x:v>
      </x:c>
      <x:c r="D13" t="str">
        <x:v>Ligado à aba Despesas</x:v>
      </x:c>
    </x:row>
    <x:row r="14">
      <x:c r="A14" t="str">
        <x:v>Faturamento médio por cliente</x:v>
      </x:c>
      <x:c r="B14" s="11" t="str">
        <x:f>IF(B6=0,"Preencher clientes",B13/B6)</x:f>
        <x:v>Preencher clientes</x:v>
      </x:c>
      <x:c r="C14" t="str">
        <x:v>R$/cliente</x:v>
      </x:c>
      <x:c r="D14" t="str">
        <x:v>Faturado ÷ quantidade de clientes</x:v>
      </x:c>
    </x:row>
    <x:row r="15">
      <x:c r="A15" t="str">
        <x:v>Custo total dos clientes + servidor</x:v>
      </x:c>
      <x:c r="B15" s="11" t="n">
        <x:f>B6*B9</x:f>
        <x:v>0</x:v>
      </x:c>
      <x:c r="C15" t="str">
        <x:v>R$</x:v>
      </x:c>
      <x:c r="D15" t="str">
        <x:v>Quantidade × custo unitário</x:v>
      </x:c>
    </x:row>
    <x:row r="16">
      <x:c r="A16" t="str">
        <x:v>Margem após custo unitário</x:v>
      </x:c>
      <x:c r="B16" s="29" t="str">
        <x:f>IF(B6=0,"Preencher clientes",(B14-B9)/B14)</x:f>
        <x:v>Preencher clientes</x:v>
      </x:c>
      <x:c r="C16" t="str">
        <x:v>%</x:v>
      </x:c>
      <x:c r="D16" t="str">
        <x:v>Faturamento médio - custo unitário</x:v>
      </x:c>
    </x:row>
    <x:row r="18">
      <x:c r="A18" s="7" t="str">
        <x:v>Leitura</x:v>
      </x:c>
      <x:c r="B18" s="7"/>
      <x:c r="C18" s="7"/>
      <x:c r="D18" s="7"/>
    </x:row>
    <x:row r="19">
      <x:c r="A19" s="31" t="str">
        <x:v>Com os dados atuais, o custo unitário conhecido é R$ 298,00 por cliente (R$ 219 + R$ 79). O total depende da quantidade de clientes, que ficou como campo editável.</x:v>
      </x:c>
      <x:c r="B19" s="31"/>
      <x:c r="C19" s="31"/>
      <x:c r="D19" s="31"/>
    </x:row>
  </x:sheetData>
  <x:mergeCells>
    <x:mergeCell ref="A1:D1"/>
    <x:mergeCell ref="A2:D2"/>
    <x:mergeCell ref="A4:D4"/>
    <x:mergeCell ref="A11:D11"/>
    <x:mergeCell ref="A18:D18"/>
    <x:mergeCell ref="A19:D1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7" hidden="0" customWidth="1"/>
    <x:col min="3" max="3" width="17" hidden="0" customWidth="1"/>
    <x:col min="4" max="4" width="17" hidden="0" customWidth="1"/>
    <x:col min="5" max="5" width="14" hidden="0" customWidth="1"/>
    <x:col min="6" max="6" width="34" hidden="0" customWidth="1"/>
  </x:cols>
  <x:sheetData>
    <x:row r="1" ht="32" customHeight="1">
      <x:c r="A1" s="4" t="str">
        <x:v>CONEXO · CHECKS E CONCILIAÇÃO</x:v>
      </x:c>
      <x:c r="B1" s="4" t="str">
        <x:v>CONEXO · CHECKS E CONCILIAÇÃO</x:v>
      </x:c>
      <x:c r="C1" s="4" t="str">
        <x:v>CONEXO · CHECKS E CONCILIAÇÃO</x:v>
      </x:c>
      <x:c r="D1" s="4" t="str">
        <x:v>CONEXO · CHECKS E CONCILIAÇÃO</x:v>
      </x:c>
      <x:c r="E1" s="4" t="str">
        <x:v>CONEXO · CHECKS E CONCILIAÇÃO</x:v>
      </x:c>
      <x:c r="F1" s="4" t="str">
        <x:v>CONEXO · CHECKS E CONCILIAÇÃO</x:v>
      </x:c>
    </x:row>
    <x:row r="2">
      <x:c r="A2" s="5" t="str">
        <x:v>Auditoria dos números de agosto</x:v>
      </x:c>
      <x:c r="B2" s="5"/>
      <x:c r="C2" s="5"/>
      <x:c r="D2" s="5"/>
      <x:c r="E2" s="5"/>
      <x:c r="F2" s="5"/>
    </x:row>
    <x:row r="4">
      <x:c r="A4" s="47" t="str">
        <x:v>Check</x:v>
      </x:c>
      <x:c r="B4" s="47" t="str">
        <x:v>Esperado</x:v>
      </x:c>
      <x:c r="C4" s="47" t="str">
        <x:v>Calculado</x:v>
      </x:c>
      <x:c r="D4" s="47" t="str">
        <x:v>Diferença</x:v>
      </x:c>
      <x:c r="E4" s="47" t="str">
        <x:v>Status</x:v>
      </x:c>
      <x:c r="F4" s="47" t="str">
        <x:v>Nota</x:v>
      </x:c>
    </x:row>
    <x:row r="5">
      <x:c r="A5" s="14" t="str">
        <x:v>Soma das despesas listadas</x:v>
      </x:c>
      <x:c r="B5" s="15" t="n">
        <x:v>10565.1</x:v>
      </x:c>
      <x:c r="C5" s="15" t="n">
        <x:f>'Despesas'!B17</x:f>
        <x:v>10565.1</x:v>
      </x:c>
      <x:c r="D5" s="15" t="n">
        <x:f>C5-B5</x:f>
        <x:v>0</x:v>
      </x:c>
      <x:c r="E5" s="14" t="str">
        <x:f>IF(ABS(D5)&lt;0.01,"OK","REVISAR")</x:f>
        <x:v>OK</x:v>
      </x:c>
      <x:c r="F5" s="14" t="str">
        <x:v>Inclui gateway e contador</x:v>
      </x:c>
    </x:row>
    <x:row r="6">
      <x:c r="A6" s="14" t="str">
        <x:v>Lucro líquido corrigido</x:v>
      </x:c>
      <x:c r="B6" s="15" t="n">
        <x:v>14021.9</x:v>
      </x:c>
      <x:c r="C6" s="15" t="n">
        <x:f>'Resumo Junho'!B7</x:f>
        <x:v>14021.9</x:v>
      </x:c>
      <x:c r="D6" s="15" t="n">
        <x:f>C6-B6</x:f>
        <x:v>0</x:v>
      </x:c>
      <x:c r="E6" s="14" t="str">
        <x:f>IF(ABS(D6)&lt;0.01,"OK","REVISAR")</x:f>
        <x:v>OK</x:v>
      </x:c>
      <x:c r="F6" s="14" t="str">
        <x:v>Faturado menos todas as despesas</x:v>
      </x:c>
    </x:row>
    <x:row r="7">
      <x:c r="A7" s="14" t="str">
        <x:v>Meta vs faturado</x:v>
      </x:c>
      <x:c r="B7" s="15" t="n">
        <x:v>25000</x:v>
      </x:c>
      <x:c r="C7" s="15" t="n">
        <x:f>'Despesas'!B23</x:f>
        <x:v>24587</x:v>
      </x:c>
      <x:c r="D7" s="15" t="n">
        <x:f>C7-B7</x:f>
        <x:v>-413</x:v>
      </x:c>
      <x:c r="E7" s="14" t="str">
        <x:f>IF(ABS(D7)&lt;0.01,"OK","REVISAR")</x:f>
        <x:v>REVISAR</x:v>
      </x:c>
      <x:c r="F7" s="14" t="str">
        <x:v>Meta não batida</x:v>
      </x:c>
    </x:row>
    <x:row r="8">
      <x:c r="A8" s="14" t="str">
        <x:v>Variação de caixa</x:v>
      </x:c>
      <x:c r="B8" s="15" t="n">
        <x:v>1949.1</x:v>
      </x:c>
      <x:c r="C8" s="15" t="n">
        <x:f>'Despesas'!B28</x:f>
        <x:v>1949.1</x:v>
      </x:c>
      <x:c r="D8" s="15" t="n">
        <x:f>C8-B8</x:f>
        <x:v>0</x:v>
      </x:c>
      <x:c r="E8" s="14" t="str">
        <x:f>IF(ABS(D8)&lt;0.01,"OK","REVISAR")</x:f>
        <x:v>OK</x:v>
      </x:c>
      <x:c r="F8" s="14" t="str">
        <x:v>Caixa atual menos caixa anterior</x:v>
      </x:c>
    </x:row>
    <x:row r="9">
      <x:c r="A9" s="16" t="str">
        <x:v>Custo unitário por cliente</x:v>
      </x:c>
      <x:c r="B9" s="17" t="n">
        <x:v>298</x:v>
      </x:c>
      <x:c r="C9" s="17" t="n">
        <x:f>'Premissas'!B9</x:f>
        <x:v>298</x:v>
      </x:c>
      <x:c r="D9" s="17" t="n">
        <x:f>C9-B9</x:f>
        <x:v>0</x:v>
      </x:c>
      <x:c r="E9" s="16" t="str">
        <x:f>IF(ABS(D9)&lt;0.01,"OK","REVISAR")</x:f>
        <x:v>OK</x:v>
      </x:c>
      <x:c r="F9" s="16" t="str">
        <x:v>R$ 219 + R$ 79 de servidor</x:v>
      </x:c>
    </x:row>
  </x:sheetData>
  <x:mergeCells>
    <x:mergeCell ref="A1:F1"/>
    <x:mergeCell ref="A2:F2"/>
  </x:mergeCells>
  <x:conditionalFormatting sqref="E5:E9">
    <x:cfRule type="containsText" dxfId="0" priority="1" operator="containsText" text="OK"/>
    <x:cfRule type="containsText" dxfId="1" priority="2" operator="containsText" text="REVISAR"/>
  </x:conditionalFormatting>
  <x:pageMargins left="0.7" right="0.7" top="0.75" bottom="0.75" header="0.3" footer="0.3"/>
</x:worksheet>
</file>